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4000" windowHeight="8730"/>
  </bookViews>
  <sheets>
    <sheet name="сокращенная" sheetId="5" r:id="rId1"/>
  </sheets>
  <calcPr calcId="162913"/>
</workbook>
</file>

<file path=xl/calcChain.xml><?xml version="1.0" encoding="utf-8"?>
<calcChain xmlns="http://schemas.openxmlformats.org/spreadsheetml/2006/main">
  <c r="E10" i="5" l="1"/>
  <c r="E9" i="5"/>
  <c r="E8" i="5"/>
  <c r="E7" i="5"/>
  <c r="E6" i="5"/>
  <c r="E5" i="5"/>
  <c r="D9" i="5"/>
  <c r="D8" i="5"/>
  <c r="D7" i="5"/>
  <c r="D6" i="5"/>
  <c r="D10" i="5" l="1"/>
  <c r="D5" i="5"/>
  <c r="C11" i="5"/>
  <c r="C10" i="5"/>
  <c r="C9" i="5"/>
  <c r="C8" i="5"/>
  <c r="C7" i="5"/>
  <c r="C6" i="5"/>
  <c r="C5" i="5"/>
  <c r="C13" i="5"/>
  <c r="D13" i="5" l="1"/>
  <c r="K13" i="5" l="1"/>
  <c r="J13" i="5"/>
  <c r="F13" i="5"/>
  <c r="I6" i="5" l="1"/>
  <c r="I7" i="5"/>
  <c r="I8" i="5"/>
  <c r="I9" i="5"/>
  <c r="I10" i="5"/>
  <c r="I11" i="5"/>
  <c r="I5" i="5"/>
  <c r="E13" i="5"/>
  <c r="H6" i="5" l="1"/>
  <c r="H7" i="5"/>
  <c r="H8" i="5"/>
  <c r="H9" i="5"/>
  <c r="H10" i="5"/>
  <c r="H11" i="5"/>
  <c r="H5" i="5"/>
  <c r="I13" i="5"/>
  <c r="G6" i="5"/>
  <c r="G7" i="5"/>
  <c r="G8" i="5"/>
  <c r="G9" i="5"/>
  <c r="G10" i="5"/>
  <c r="G11" i="5"/>
  <c r="G5" i="5"/>
  <c r="H13" i="5" l="1"/>
  <c r="G13" i="5"/>
</calcChain>
</file>

<file path=xl/sharedStrings.xml><?xml version="1.0" encoding="utf-8"?>
<sst xmlns="http://schemas.openxmlformats.org/spreadsheetml/2006/main" count="31" uniqueCount="31">
  <si>
    <t>Наименование</t>
  </si>
  <si>
    <t>ЦСР</t>
  </si>
  <si>
    <t>01 0 00 00000</t>
  </si>
  <si>
    <t/>
  </si>
  <si>
    <t>02 0 00 00000</t>
  </si>
  <si>
    <t>03 0 00 00000</t>
  </si>
  <si>
    <t>04 0 00 00000</t>
  </si>
  <si>
    <t>05 0 00 00000</t>
  </si>
  <si>
    <t>06 0 00 00000</t>
  </si>
  <si>
    <t>07 0 00 00000</t>
  </si>
  <si>
    <t>Всего</t>
  </si>
  <si>
    <t>Условно утверждаемые расходы</t>
  </si>
  <si>
    <t>*При планировании областного бюджета на 2025 годы не учтены средства федерального бюджета, в связи с отсутствием проекта закона о федеральном бюджете на очередной финансовый год и плановый период</t>
  </si>
  <si>
    <t>в тыс. рублей</t>
  </si>
  <si>
    <t>Муниципальная прграмма "Развитие субьектов малого и среднего предпренимательства в Серышевском муниципальном округе"</t>
  </si>
  <si>
    <t>Муниципальная программа «Развитие  сельскохозяйственного производства и расширение рынков  сельскохозяйственной продукции, сырья и продовольствия Серышевского муниципального округа»</t>
  </si>
  <si>
    <t>Муниципальная программа «Реализация мероприятий в области культуры, молодежной политики и спорта на территории Серышевского муниципального округа»</t>
  </si>
  <si>
    <t>Муниципальная программа «Модернизация жилищно-коммунального комплекса, развитие транспортной системы, энергосбережение и повышение энергетической эффективности в Серышевском муниципальном округе»</t>
  </si>
  <si>
    <t>Муниципальная программа «Развитие образования Серышевского муниципального округа»</t>
  </si>
  <si>
    <t>Муниципальная программа «Профилактика правонарушений, терроризма и экстремизма, а также реабилитация и обеспечение жизнедеятельности инвалидов на территории Серышевского муниципального округа»</t>
  </si>
  <si>
    <t>Муниципальная программа «Повышение эффективности деятельности органов местного самоуправления Серышевского муниципального округа»</t>
  </si>
  <si>
    <t xml:space="preserve">Аналитические данные о расходах бюджета округа по муниципальнным программам </t>
  </si>
  <si>
    <t>2022 год факт</t>
  </si>
  <si>
    <t>Уточненный план на 2023 год</t>
  </si>
  <si>
    <t>Ожидаемое исполнение в 2023 году</t>
  </si>
  <si>
    <t>2024 год в сравнении с 2022 годом (%)</t>
  </si>
  <si>
    <t>2024 год в сравнении с уточненным планом 2023 года (%)</t>
  </si>
  <si>
    <t>2024 год в сравнении ожидаемым исполнением 2023 года (%)</t>
  </si>
  <si>
    <t>2025 год</t>
  </si>
  <si>
    <t>2026 год*</t>
  </si>
  <si>
    <r>
      <t xml:space="preserve">2024 год   </t>
    </r>
    <r>
      <rPr>
        <sz val="12"/>
        <color rgb="FFFF000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</si>
</sst>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1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0" xfId="0" applyFont="1"/>
    <xf numFmtId="49" fontId="2" fillId="0" borderId="1" xfId="0" applyNumberFormat="1" applyFont="1" applyFill="1" applyBorder="1" applyAlignment="1">
      <alignment horizontal="center" vertical="top" wrapText="1"/>
    </xf>
    <xf numFmtId="0" fontId="6" fillId="0" borderId="0" xfId="0" applyFont="1" applyAlignment="1">
      <alignment vertical="top"/>
    </xf>
    <xf numFmtId="0" fontId="5" fillId="0" borderId="2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vertical="top" wrapText="1"/>
    </xf>
    <xf numFmtId="49" fontId="10" fillId="0" borderId="1" xfId="0" applyNumberFormat="1" applyFont="1" applyFill="1" applyBorder="1" applyAlignment="1">
      <alignment horizontal="center" vertical="top" wrapText="1"/>
    </xf>
    <xf numFmtId="0" fontId="11" fillId="0" borderId="0" xfId="0" applyFont="1" applyAlignment="1">
      <alignment vertical="top"/>
    </xf>
    <xf numFmtId="49" fontId="5" fillId="0" borderId="1" xfId="1" applyNumberFormat="1" applyFont="1" applyFill="1" applyBorder="1" applyAlignment="1">
      <alignment horizontal="justify" vertical="center" wrapText="1"/>
    </xf>
    <xf numFmtId="0" fontId="1" fillId="2" borderId="0" xfId="0" applyFont="1" applyFill="1" applyAlignment="1">
      <alignment horizontal="right" vertical="center" wrapText="1"/>
    </xf>
    <xf numFmtId="0" fontId="12" fillId="2" borderId="0" xfId="0" applyFont="1" applyFill="1" applyAlignment="1">
      <alignment horizontal="right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right" vertical="top" wrapText="1"/>
    </xf>
    <xf numFmtId="164" fontId="5" fillId="2" borderId="1" xfId="1" applyNumberFormat="1" applyFont="1" applyFill="1" applyBorder="1" applyAlignment="1">
      <alignment horizontal="right" vertical="top"/>
    </xf>
    <xf numFmtId="164" fontId="10" fillId="2" borderId="1" xfId="0" applyNumberFormat="1" applyFont="1" applyFill="1" applyBorder="1" applyAlignment="1">
      <alignment horizontal="right" vertical="top" wrapText="1"/>
    </xf>
    <xf numFmtId="0" fontId="7" fillId="2" borderId="0" xfId="0" applyFont="1" applyFill="1"/>
    <xf numFmtId="0" fontId="13" fillId="0" borderId="3" xfId="0" applyFont="1" applyBorder="1" applyAlignment="1">
      <alignment horizontal="justify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3" xfId="0" applyFont="1" applyBorder="1" applyAlignment="1">
      <alignment horizontal="justify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 applyProtection="1">
      <alignment horizontal="right" vertical="top" wrapText="1"/>
    </xf>
    <xf numFmtId="164" fontId="7" fillId="2" borderId="0" xfId="0" applyNumberFormat="1" applyFont="1" applyFill="1"/>
    <xf numFmtId="0" fontId="4" fillId="0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B9" workbookViewId="0">
      <selection activeCell="K11" sqref="K11"/>
    </sheetView>
  </sheetViews>
  <sheetFormatPr defaultColWidth="9.140625" defaultRowHeight="15" x14ac:dyDescent="0.25"/>
  <cols>
    <col min="1" max="1" width="14.140625" style="3" customWidth="1"/>
    <col min="2" max="2" width="77.5703125" style="3" customWidth="1"/>
    <col min="3" max="3" width="14.42578125" style="28" customWidth="1"/>
    <col min="4" max="4" width="14" style="28" customWidth="1"/>
    <col min="5" max="5" width="14" style="19" customWidth="1"/>
    <col min="6" max="6" width="12.5703125" style="19" customWidth="1"/>
    <col min="7" max="7" width="14.42578125" style="19" customWidth="1"/>
    <col min="8" max="8" width="15.42578125" style="19" customWidth="1"/>
    <col min="9" max="9" width="14.28515625" style="19" customWidth="1"/>
    <col min="10" max="10" width="17" style="19" customWidth="1"/>
    <col min="11" max="11" width="16.28515625" style="19" customWidth="1"/>
    <col min="12" max="16384" width="9.140625" style="3"/>
  </cols>
  <sheetData>
    <row r="1" spans="1:11" ht="18.75" customHeight="1" x14ac:dyDescent="0.25">
      <c r="A1" s="29" t="s">
        <v>21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14.25" customHeight="1" x14ac:dyDescent="0.25">
      <c r="B2" s="1"/>
      <c r="C2" s="23"/>
      <c r="D2" s="23"/>
      <c r="E2" s="24"/>
      <c r="F2" s="12"/>
      <c r="G2" s="12"/>
      <c r="H2" s="12"/>
      <c r="I2" s="12"/>
      <c r="J2" s="12"/>
      <c r="K2" s="13" t="s">
        <v>13</v>
      </c>
    </row>
    <row r="3" spans="1:11" s="5" customFormat="1" ht="78.75" x14ac:dyDescent="0.25">
      <c r="A3" s="7" t="s">
        <v>1</v>
      </c>
      <c r="B3" s="6" t="s">
        <v>0</v>
      </c>
      <c r="C3" s="25" t="s">
        <v>22</v>
      </c>
      <c r="D3" s="25" t="s">
        <v>23</v>
      </c>
      <c r="E3" s="14" t="s">
        <v>24</v>
      </c>
      <c r="F3" s="14" t="s">
        <v>30</v>
      </c>
      <c r="G3" s="14" t="s">
        <v>25</v>
      </c>
      <c r="H3" s="14" t="s">
        <v>26</v>
      </c>
      <c r="I3" s="14" t="s">
        <v>27</v>
      </c>
      <c r="J3" s="14" t="s">
        <v>28</v>
      </c>
      <c r="K3" s="14" t="s">
        <v>29</v>
      </c>
    </row>
    <row r="4" spans="1:11" ht="15.75" hidden="1" x14ac:dyDescent="0.25">
      <c r="A4" s="2"/>
      <c r="B4" s="2"/>
      <c r="C4" s="26"/>
      <c r="D4" s="26"/>
      <c r="E4" s="15"/>
      <c r="F4" s="15"/>
      <c r="G4" s="15"/>
      <c r="H4" s="15"/>
      <c r="I4" s="15"/>
      <c r="J4" s="15"/>
      <c r="K4" s="15"/>
    </row>
    <row r="5" spans="1:11" s="5" customFormat="1" ht="61.5" customHeight="1" thickBot="1" x14ac:dyDescent="0.3">
      <c r="A5" s="4" t="s">
        <v>2</v>
      </c>
      <c r="B5" s="21" t="s">
        <v>14</v>
      </c>
      <c r="C5" s="27">
        <f>2893114.46/1000</f>
        <v>2893.1144599999998</v>
      </c>
      <c r="D5" s="27">
        <f>605416.67/1000</f>
        <v>605.41667000000007</v>
      </c>
      <c r="E5" s="27">
        <f>605416.67/1000</f>
        <v>605.41667000000007</v>
      </c>
      <c r="F5" s="16">
        <v>912.5</v>
      </c>
      <c r="G5" s="16">
        <f t="shared" ref="G5:G11" si="0">F5/C5*100</f>
        <v>31.540404384830325</v>
      </c>
      <c r="H5" s="16">
        <f t="shared" ref="H5:H11" si="1">F5/D5*100</f>
        <v>150.72264197812723</v>
      </c>
      <c r="I5" s="16">
        <f>F5/E5*100</f>
        <v>150.72264197812723</v>
      </c>
      <c r="J5" s="16">
        <v>114.1</v>
      </c>
      <c r="K5" s="16">
        <v>114.1</v>
      </c>
    </row>
    <row r="6" spans="1:11" s="5" customFormat="1" ht="75" customHeight="1" thickBot="1" x14ac:dyDescent="0.3">
      <c r="A6" s="4" t="s">
        <v>4</v>
      </c>
      <c r="B6" s="20" t="s">
        <v>15</v>
      </c>
      <c r="C6" s="27">
        <f>11967944.65/1000</f>
        <v>11967.944650000001</v>
      </c>
      <c r="D6" s="27">
        <f>3687630.41/1000</f>
        <v>3687.6304100000002</v>
      </c>
      <c r="E6" s="27">
        <f>3687630.41/1000</f>
        <v>3687.6304100000002</v>
      </c>
      <c r="F6" s="16">
        <v>2205.5</v>
      </c>
      <c r="G6" s="16">
        <f t="shared" si="0"/>
        <v>18.428394051772287</v>
      </c>
      <c r="H6" s="16">
        <f t="shared" si="1"/>
        <v>59.808054354340776</v>
      </c>
      <c r="I6" s="16">
        <f t="shared" ref="I6:I13" si="2">F6/E6*100</f>
        <v>59.808054354340776</v>
      </c>
      <c r="J6" s="16">
        <v>2205.5</v>
      </c>
      <c r="K6" s="16">
        <v>2205.5</v>
      </c>
    </row>
    <row r="7" spans="1:11" s="5" customFormat="1" ht="57.75" customHeight="1" thickBot="1" x14ac:dyDescent="0.3">
      <c r="A7" s="4" t="s">
        <v>5</v>
      </c>
      <c r="B7" s="20" t="s">
        <v>16</v>
      </c>
      <c r="C7" s="27">
        <f>76339032.9/1000</f>
        <v>76339.032900000006</v>
      </c>
      <c r="D7" s="27">
        <f>89943841.84/1000</f>
        <v>89943.841840000008</v>
      </c>
      <c r="E7" s="27">
        <f>89943.8-360.3</f>
        <v>89583.5</v>
      </c>
      <c r="F7" s="16">
        <v>99988.5</v>
      </c>
      <c r="G7" s="16">
        <f t="shared" si="0"/>
        <v>130.97952148670723</v>
      </c>
      <c r="H7" s="16">
        <f t="shared" si="1"/>
        <v>111.16769970518749</v>
      </c>
      <c r="I7" s="16">
        <f t="shared" si="2"/>
        <v>111.61486211188445</v>
      </c>
      <c r="J7" s="16">
        <v>104383</v>
      </c>
      <c r="K7" s="16">
        <v>104383</v>
      </c>
    </row>
    <row r="8" spans="1:11" s="5" customFormat="1" ht="80.25" customHeight="1" thickBot="1" x14ac:dyDescent="0.3">
      <c r="A8" s="4" t="s">
        <v>6</v>
      </c>
      <c r="B8" s="20" t="s">
        <v>17</v>
      </c>
      <c r="C8" s="27">
        <f>178663798.43/1000</f>
        <v>178663.79843</v>
      </c>
      <c r="D8" s="27">
        <f>281254174.27/1000</f>
        <v>281254.17426999996</v>
      </c>
      <c r="E8" s="27">
        <f>281254.2-28249.4</f>
        <v>253004.80000000002</v>
      </c>
      <c r="F8" s="16">
        <v>191207</v>
      </c>
      <c r="G8" s="16">
        <f t="shared" si="0"/>
        <v>107.02056134495226</v>
      </c>
      <c r="H8" s="16">
        <f t="shared" si="1"/>
        <v>67.983702107277537</v>
      </c>
      <c r="I8" s="16">
        <f t="shared" si="2"/>
        <v>75.574455504401499</v>
      </c>
      <c r="J8" s="16">
        <v>158864.1</v>
      </c>
      <c r="K8" s="16">
        <v>134315.5</v>
      </c>
    </row>
    <row r="9" spans="1:11" s="5" customFormat="1" ht="37.5" customHeight="1" thickBot="1" x14ac:dyDescent="0.3">
      <c r="A9" s="4" t="s">
        <v>7</v>
      </c>
      <c r="B9" s="22" t="s">
        <v>18</v>
      </c>
      <c r="C9" s="27">
        <f>704235337.11/1000</f>
        <v>704235.33710999996</v>
      </c>
      <c r="D9" s="27">
        <f>736209487.48/1000</f>
        <v>736209.48748000001</v>
      </c>
      <c r="E9" s="27">
        <f>736209487.48/1000</f>
        <v>736209.48748000001</v>
      </c>
      <c r="F9" s="16">
        <v>779781</v>
      </c>
      <c r="G9" s="16">
        <f t="shared" si="0"/>
        <v>110.7273320307981</v>
      </c>
      <c r="H9" s="16">
        <f t="shared" si="1"/>
        <v>105.91835792134962</v>
      </c>
      <c r="I9" s="16">
        <f t="shared" si="2"/>
        <v>105.91835792134962</v>
      </c>
      <c r="J9" s="16">
        <v>957166.3</v>
      </c>
      <c r="K9" s="16">
        <v>841109.6</v>
      </c>
    </row>
    <row r="10" spans="1:11" s="5" customFormat="1" ht="75" customHeight="1" thickBot="1" x14ac:dyDescent="0.3">
      <c r="A10" s="4" t="s">
        <v>8</v>
      </c>
      <c r="B10" s="20" t="s">
        <v>19</v>
      </c>
      <c r="C10" s="27">
        <f>8144497.6/1000</f>
        <v>8144.4975999999997</v>
      </c>
      <c r="D10" s="27">
        <f>40000/1000</f>
        <v>40</v>
      </c>
      <c r="E10" s="27">
        <f>40000/1000</f>
        <v>40</v>
      </c>
      <c r="F10" s="16">
        <v>1719.2</v>
      </c>
      <c r="G10" s="16">
        <f t="shared" si="0"/>
        <v>21.108729898821508</v>
      </c>
      <c r="H10" s="16">
        <f t="shared" si="1"/>
        <v>4298</v>
      </c>
      <c r="I10" s="16">
        <f t="shared" si="2"/>
        <v>4298</v>
      </c>
      <c r="J10" s="16">
        <v>1649.2</v>
      </c>
      <c r="K10" s="16">
        <v>1649.2</v>
      </c>
    </row>
    <row r="11" spans="1:11" s="5" customFormat="1" ht="60" customHeight="1" thickBot="1" x14ac:dyDescent="0.3">
      <c r="A11" s="4" t="s">
        <v>9</v>
      </c>
      <c r="B11" s="20" t="s">
        <v>20</v>
      </c>
      <c r="C11" s="27">
        <f>193124326.09/1000</f>
        <v>193124.32609000002</v>
      </c>
      <c r="D11" s="27">
        <v>375255.8</v>
      </c>
      <c r="E11" s="27">
        <v>375255.8</v>
      </c>
      <c r="F11" s="16">
        <v>288394.2</v>
      </c>
      <c r="G11" s="16">
        <f t="shared" si="0"/>
        <v>149.33085118733422</v>
      </c>
      <c r="H11" s="16">
        <f t="shared" si="1"/>
        <v>76.852696214155785</v>
      </c>
      <c r="I11" s="16">
        <f t="shared" si="2"/>
        <v>76.852696214155785</v>
      </c>
      <c r="J11" s="16">
        <v>303529.59999999998</v>
      </c>
      <c r="K11" s="16">
        <v>314949</v>
      </c>
    </row>
    <row r="12" spans="1:11" s="5" customFormat="1" ht="15.75" x14ac:dyDescent="0.25">
      <c r="B12" s="11" t="s">
        <v>11</v>
      </c>
      <c r="C12" s="17"/>
      <c r="D12" s="17"/>
      <c r="E12" s="17"/>
      <c r="F12" s="17"/>
      <c r="G12" s="17"/>
      <c r="H12" s="16"/>
      <c r="I12" s="16"/>
      <c r="J12" s="17">
        <v>18658.2</v>
      </c>
      <c r="K12" s="17">
        <v>38641.800000000003</v>
      </c>
    </row>
    <row r="13" spans="1:11" s="10" customFormat="1" ht="15.75" x14ac:dyDescent="0.25">
      <c r="A13" s="9" t="s">
        <v>3</v>
      </c>
      <c r="B13" s="8" t="s">
        <v>10</v>
      </c>
      <c r="C13" s="18">
        <f>C5+C6+C7+C8+C9+C10+C11</f>
        <v>1175368.0512399999</v>
      </c>
      <c r="D13" s="18">
        <f>SUM(D5:D12)</f>
        <v>1486996.3506700001</v>
      </c>
      <c r="E13" s="18">
        <f>SUM(E5:E12)</f>
        <v>1458386.6345600002</v>
      </c>
      <c r="F13" s="18">
        <f>SUM(F5:F12)</f>
        <v>1364207.9</v>
      </c>
      <c r="G13" s="18">
        <f t="shared" ref="G13" si="3">F13/C13*100</f>
        <v>116.06644391608026</v>
      </c>
      <c r="H13" s="18">
        <f t="shared" ref="H13" si="4">F13/D13*100</f>
        <v>91.742518358254543</v>
      </c>
      <c r="I13" s="18">
        <f t="shared" si="2"/>
        <v>93.542265656568205</v>
      </c>
      <c r="J13" s="18">
        <f>SUM(J5:J12)</f>
        <v>1546569.9999999998</v>
      </c>
      <c r="K13" s="18">
        <f>SUM(K5:K12)</f>
        <v>1437367.7</v>
      </c>
    </row>
    <row r="15" spans="1:11" ht="47.25" customHeight="1" x14ac:dyDescent="0.25">
      <c r="B15" s="30" t="s">
        <v>12</v>
      </c>
      <c r="C15" s="30"/>
      <c r="D15" s="30"/>
      <c r="E15" s="30"/>
      <c r="F15" s="30"/>
      <c r="G15" s="30"/>
      <c r="H15" s="30"/>
      <c r="I15" s="30"/>
      <c r="J15" s="30"/>
      <c r="K15" s="30"/>
    </row>
  </sheetData>
  <mergeCells count="2">
    <mergeCell ref="A1:K1"/>
    <mergeCell ref="B15:K15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сокращенная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2023-12-06T00:28:21Z</dcterms:modified>
</cp:coreProperties>
</file>